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HANH TRANG\GIÁ CẢ THỊ TRƯỜNG\THÁNG 9\24.09\"/>
    </mc:Choice>
  </mc:AlternateContent>
  <xr:revisionPtr revIDLastSave="0" documentId="13_ncr:1_{F87E2539-69F6-4609-AF79-DB2F208B59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iacathitruong" sheetId="3" r:id="rId1"/>
  </sheets>
  <calcPr calcId="181029"/>
</workbook>
</file>

<file path=xl/calcChain.xml><?xml version="1.0" encoding="utf-8"?>
<calcChain xmlns="http://schemas.openxmlformats.org/spreadsheetml/2006/main">
  <c r="H16" i="3" l="1"/>
  <c r="H15" i="3"/>
  <c r="E29" i="3"/>
  <c r="E28" i="3"/>
  <c r="E27" i="3"/>
  <c r="G28" i="3"/>
  <c r="D29" i="3"/>
  <c r="D28" i="3"/>
  <c r="D27" i="3"/>
  <c r="H13" i="3"/>
  <c r="I13" i="3"/>
  <c r="G14" i="3"/>
  <c r="H14" i="3"/>
  <c r="I14" i="3"/>
  <c r="J14" i="3" s="1"/>
  <c r="G15" i="3"/>
  <c r="J15" i="3"/>
  <c r="I16" i="3"/>
  <c r="J16" i="3"/>
  <c r="G18" i="3"/>
  <c r="H18" i="3" s="1"/>
  <c r="G19" i="3"/>
  <c r="G20" i="3"/>
  <c r="H20" i="3"/>
  <c r="I20" i="3"/>
  <c r="J20" i="3"/>
  <c r="G21" i="3"/>
  <c r="H21" i="3"/>
  <c r="I21" i="3"/>
  <c r="J21" i="3"/>
  <c r="G22" i="3"/>
  <c r="H22" i="3"/>
  <c r="I22" i="3"/>
  <c r="J22" i="3" s="1"/>
  <c r="G23" i="3"/>
  <c r="H23" i="3"/>
  <c r="I23" i="3"/>
  <c r="J23" i="3"/>
  <c r="G24" i="3"/>
  <c r="H24" i="3"/>
  <c r="I24" i="3"/>
  <c r="J24" i="3"/>
  <c r="G25" i="3"/>
  <c r="H25" i="3"/>
  <c r="I25" i="3"/>
  <c r="J25" i="3"/>
  <c r="I28" i="3"/>
  <c r="J28" i="3" s="1"/>
  <c r="G31" i="3"/>
  <c r="H31" i="3"/>
  <c r="I31" i="3"/>
  <c r="J31" i="3" s="1"/>
  <c r="G32" i="3"/>
  <c r="H32" i="3"/>
  <c r="I32" i="3"/>
  <c r="J32" i="3"/>
  <c r="G33" i="3"/>
  <c r="H33" i="3"/>
  <c r="I33" i="3"/>
  <c r="J33" i="3" s="1"/>
  <c r="G34" i="3"/>
  <c r="H34" i="3"/>
  <c r="I34" i="3"/>
  <c r="J34" i="3" s="1"/>
  <c r="G36" i="3"/>
  <c r="H36" i="3"/>
  <c r="I36" i="3"/>
  <c r="J36" i="3" s="1"/>
  <c r="G37" i="3"/>
  <c r="H37" i="3"/>
  <c r="I37" i="3"/>
  <c r="J37" i="3" s="1"/>
  <c r="G39" i="3"/>
  <c r="H39" i="3"/>
  <c r="I39" i="3"/>
  <c r="J39" i="3" s="1"/>
  <c r="G40" i="3"/>
  <c r="H40" i="3"/>
  <c r="I40" i="3"/>
  <c r="J40" i="3" s="1"/>
  <c r="G27" i="3" l="1"/>
  <c r="H29" i="3"/>
  <c r="I27" i="3"/>
  <c r="J27" i="3" s="1"/>
  <c r="H27" i="3"/>
  <c r="H28" i="3"/>
  <c r="I29" i="3"/>
  <c r="J29" i="3" s="1"/>
  <c r="G29" i="3"/>
</calcChain>
</file>

<file path=xl/sharedStrings.xml><?xml version="1.0" encoding="utf-8"?>
<sst xmlns="http://schemas.openxmlformats.org/spreadsheetml/2006/main" count="85" uniqueCount="61">
  <si>
    <t>STT</t>
  </si>
  <si>
    <t>Mặt hàng</t>
  </si>
  <si>
    <t>ĐVT</t>
  </si>
  <si>
    <t>I</t>
  </si>
  <si>
    <t>Một số mặt hàng chủ yếu</t>
  </si>
  <si>
    <t>Đ/kg</t>
  </si>
  <si>
    <t>Đ/bao</t>
  </si>
  <si>
    <t>II</t>
  </si>
  <si>
    <t>III</t>
  </si>
  <si>
    <t xml:space="preserve">      +  Mua vào</t>
  </si>
  <si>
    <t xml:space="preserve">      +  Bán ra</t>
  </si>
  <si>
    <t>IV</t>
  </si>
  <si>
    <t>Đ/lít</t>
  </si>
  <si>
    <t>Đ/chỉ</t>
  </si>
  <si>
    <t>Đ/USD</t>
  </si>
  <si>
    <t>Mức</t>
  </si>
  <si>
    <t>%</t>
  </si>
  <si>
    <t>_____________</t>
  </si>
  <si>
    <t xml:space="preserve">      +  Mua vào (tiền mặt)</t>
  </si>
  <si>
    <t>Giá Đôla Mỹ -Tỷ giá USD (NHNT)</t>
  </si>
  <si>
    <t>Đ/bình</t>
  </si>
  <si>
    <t>V</t>
  </si>
  <si>
    <t>Giá vàng (SJC tại NH Eximbank)</t>
  </si>
  <si>
    <t>P.QUẢN LÝ THƯƠNG MẠI</t>
  </si>
  <si>
    <t>Total gas (bình xanh 12kg)</t>
  </si>
  <si>
    <t>Total gas (bình xám, cam12kg)</t>
  </si>
  <si>
    <r>
      <rPr>
        <b/>
        <sz val="13"/>
        <rFont val="Times New Roman"/>
        <family val="1"/>
        <charset val="163"/>
      </rPr>
      <t xml:space="preserve">Giá Gas </t>
    </r>
    <r>
      <rPr>
        <sz val="13"/>
        <rFont val="Times New Roman"/>
        <family val="1"/>
        <charset val="163"/>
      </rPr>
      <t>(bán lẻ tại DNTN Lê Văn Tiền)</t>
    </r>
  </si>
  <si>
    <t xml:space="preserve">  - Xăng E5 Ron 92-II</t>
  </si>
  <si>
    <t xml:space="preserve">  - Dầu lửa (KO)</t>
  </si>
  <si>
    <t xml:space="preserve">  - Xăng Ron 95-III</t>
  </si>
  <si>
    <t>GIÁ NỘI ĐỊA</t>
  </si>
  <si>
    <t xml:space="preserve">Shell gas (bình 12kg) </t>
  </si>
  <si>
    <t>-</t>
  </si>
  <si>
    <t>Thịt heo ba rọi (giá bản lẻ tại Cửa hàng Bách Hóa Xanh)</t>
  </si>
  <si>
    <t>Heo hơi (Công ty C.P)</t>
  </si>
  <si>
    <t>Giá cùng kỳ năm trước</t>
  </si>
  <si>
    <t>Tăng giảm so với cùng kỳ năm trước</t>
  </si>
  <si>
    <t>SỞ CÔNG THƯƠNG AN GIANG</t>
  </si>
  <si>
    <t>BÁO CÁO TÌNH HÌNH THỊ TRƯỜNG VÀ GIÁ CẢ HÀNG HÓA THIẾT YẾU TRƯỚC TÌNH HÌNH DỊCH COVID-19</t>
  </si>
  <si>
    <t>Heo hơi (thương lái)</t>
  </si>
  <si>
    <t xml:space="preserve">Gạo IR 50404 (giá bán lẻ bình quân trên thị trường) </t>
  </si>
  <si>
    <t>Phân Urê Phú Mỹ (giá bán lẻ) (tham khảo Cổng thông tin điện tử Sở NN&amp;PTNT và bảng giá tuần của Sở Tài chính)</t>
  </si>
  <si>
    <t>Phân NPK Cò Pháp (20-20-15)  (giá bán lẻ) (tham khảo Cổng thông tin điện tử Sở NN&amp;PTNT và bảng giá tuần của Sở Tài chính)</t>
  </si>
  <si>
    <t>Phân DAP Trung Quốc (giá bán lẻ)(tham khảo Cổng thông tin điện tử Sở NN&amp;PTNT và bảng giá tuần của Sở Tài chính)</t>
  </si>
  <si>
    <t xml:space="preserve">  - Dầu DO 0,001S-V</t>
  </si>
  <si>
    <t>11,500 - 12,000</t>
  </si>
  <si>
    <r>
      <t xml:space="preserve">Giá xăng dầu </t>
    </r>
    <r>
      <rPr>
        <sz val="13"/>
        <rFont val="Times New Roman"/>
        <family val="1"/>
        <charset val="163"/>
      </rPr>
      <t>(bán lẻ của Petrolimex tại An Giang)</t>
    </r>
  </si>
  <si>
    <t>Sắt cuộn fi 6 CT3 (Miền Nam) (giá bán lẻ) (Giá bán tại Cty xây lắp)</t>
  </si>
  <si>
    <t>Xi măng Hà Tiên II PCB 40 (giá bán lẻ) (Giá bán tại Cty xây lắp)</t>
  </si>
  <si>
    <t>Xi măng An Giang PCB 40 (giá bán lẻ) (Giá bán tại Cty xây lắp)</t>
  </si>
  <si>
    <t>Sườn non heo nhập khẩu (giá bản lẻ tại Cửa hàng Bách Hóa Xanh)</t>
  </si>
  <si>
    <t>Đường cát loại 1 (Biên Hoà, tại Coopmart)</t>
  </si>
  <si>
    <t>Nạc heo thường(giá bản lẻ tại Cửa hàng Bách Hóa Xanh)</t>
  </si>
  <si>
    <t>51.000 - 55.000</t>
  </si>
  <si>
    <t>Giá ngày 
23.09.2021</t>
  </si>
  <si>
    <t>50.000 - 55.000</t>
  </si>
  <si>
    <t>-1000</t>
  </si>
  <si>
    <t>(Ngày 24 tháng 09 năm 2021)</t>
  </si>
  <si>
    <t>Giá ngày 
24.09.2021</t>
  </si>
  <si>
    <t>Tăng giảm so với ngày 23.09.2021</t>
  </si>
  <si>
    <t>So với ngày hôm qua, giá giảm 20.000đ/chỉ. Giá cả các mặt hàng khác không có biến động mới.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</si>
</sst>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21" x14ac:knownFonts="1">
    <font>
      <sz val="12"/>
      <name val="Times New Roman"/>
    </font>
    <font>
      <sz val="12"/>
      <name val="Times New Roman"/>
    </font>
    <font>
      <sz val="12"/>
      <name val="Times New Roman"/>
      <family val="1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sz val="14"/>
      <name val="Times New Roman"/>
      <family val="1"/>
      <charset val="163"/>
    </font>
    <font>
      <b/>
      <sz val="13"/>
      <name val="Times New Roman"/>
      <family val="1"/>
      <charset val="163"/>
    </font>
    <font>
      <sz val="13"/>
      <name val="Times New Roman"/>
      <family val="1"/>
      <charset val="163"/>
    </font>
    <font>
      <i/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indexed="10"/>
      <name val="Times New Roman"/>
      <family val="1"/>
      <charset val="163"/>
    </font>
    <font>
      <b/>
      <sz val="14"/>
      <color indexed="10"/>
      <name val="Times New Roman"/>
      <family val="1"/>
      <charset val="163"/>
    </font>
    <font>
      <i/>
      <sz val="14"/>
      <color indexed="10"/>
      <name val="Times New Roman"/>
      <family val="1"/>
      <charset val="163"/>
    </font>
    <font>
      <sz val="8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  <charset val="163"/>
    </font>
    <font>
      <sz val="12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0" fillId="0" borderId="0"/>
    <xf numFmtId="0" fontId="11" fillId="0" borderId="0"/>
    <xf numFmtId="0" fontId="12" fillId="0" borderId="0"/>
    <xf numFmtId="0" fontId="13" fillId="0" borderId="0"/>
  </cellStyleXfs>
  <cellXfs count="108">
    <xf numFmtId="0" fontId="0" fillId="0" borderId="0" xfId="0"/>
    <xf numFmtId="0" fontId="3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8" fillId="0" borderId="1" xfId="0" applyFont="1" applyFill="1" applyBorder="1" applyAlignment="1">
      <alignment horizontal="center"/>
    </xf>
    <xf numFmtId="1" fontId="8" fillId="0" borderId="1" xfId="1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1" fontId="9" fillId="0" borderId="0" xfId="1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6" fillId="0" borderId="1" xfId="0" applyFont="1" applyFill="1" applyBorder="1" applyAlignment="1">
      <alignment horizontal="center"/>
    </xf>
    <xf numFmtId="1" fontId="5" fillId="0" borderId="0" xfId="1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" fontId="6" fillId="2" borderId="2" xfId="5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" fontId="6" fillId="2" borderId="2" xfId="5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165" fontId="7" fillId="2" borderId="5" xfId="1" applyNumberFormat="1" applyFont="1" applyFill="1" applyBorder="1" applyAlignment="1">
      <alignment horizontal="right" vertical="center"/>
    </xf>
    <xf numFmtId="2" fontId="7" fillId="2" borderId="5" xfId="0" applyNumberFormat="1" applyFont="1" applyFill="1" applyBorder="1" applyAlignment="1">
      <alignment horizontal="right" vertical="center"/>
    </xf>
    <xf numFmtId="3" fontId="3" fillId="2" borderId="6" xfId="0" applyNumberFormat="1" applyFont="1" applyFill="1" applyBorder="1"/>
    <xf numFmtId="2" fontId="3" fillId="2" borderId="6" xfId="0" applyNumberFormat="1" applyFont="1" applyFill="1" applyBorder="1"/>
    <xf numFmtId="0" fontId="7" fillId="2" borderId="5" xfId="0" applyFont="1" applyFill="1" applyBorder="1" applyAlignment="1">
      <alignment horizontal="center"/>
    </xf>
    <xf numFmtId="0" fontId="7" fillId="2" borderId="5" xfId="0" applyFont="1" applyFill="1" applyBorder="1"/>
    <xf numFmtId="3" fontId="7" fillId="2" borderId="5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/>
    <xf numFmtId="0" fontId="7" fillId="2" borderId="7" xfId="0" applyFont="1" applyFill="1" applyBorder="1"/>
    <xf numFmtId="0" fontId="7" fillId="2" borderId="8" xfId="0" applyFont="1" applyFill="1" applyBorder="1" applyAlignment="1">
      <alignment horizontal="center"/>
    </xf>
    <xf numFmtId="0" fontId="7" fillId="2" borderId="4" xfId="0" applyFont="1" applyFill="1" applyBorder="1"/>
    <xf numFmtId="3" fontId="3" fillId="2" borderId="4" xfId="0" applyNumberFormat="1" applyFont="1" applyFill="1" applyBorder="1"/>
    <xf numFmtId="2" fontId="7" fillId="2" borderId="4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/>
    </xf>
    <xf numFmtId="0" fontId="7" fillId="2" borderId="5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wrapText="1"/>
    </xf>
    <xf numFmtId="0" fontId="7" fillId="2" borderId="7" xfId="0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right" vertical="center"/>
    </xf>
    <xf numFmtId="2" fontId="7" fillId="2" borderId="7" xfId="0" applyNumberFormat="1" applyFont="1" applyFill="1" applyBorder="1" applyAlignment="1">
      <alignment horizontal="right" vertical="center"/>
    </xf>
    <xf numFmtId="2" fontId="3" fillId="2" borderId="9" xfId="0" applyNumberFormat="1" applyFont="1" applyFill="1" applyBorder="1"/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right"/>
    </xf>
    <xf numFmtId="1" fontId="7" fillId="2" borderId="2" xfId="5" applyNumberFormat="1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right"/>
    </xf>
    <xf numFmtId="0" fontId="7" fillId="2" borderId="10" xfId="0" applyFont="1" applyFill="1" applyBorder="1" applyAlignment="1">
      <alignment horizontal="center"/>
    </xf>
    <xf numFmtId="3" fontId="7" fillId="2" borderId="6" xfId="1" applyNumberFormat="1" applyFont="1" applyFill="1" applyBorder="1" applyAlignment="1">
      <alignment horizontal="right" vertical="top"/>
    </xf>
    <xf numFmtId="165" fontId="7" fillId="2" borderId="5" xfId="1" applyNumberFormat="1" applyFont="1" applyFill="1" applyBorder="1" applyAlignment="1">
      <alignment horizontal="center" vertical="top"/>
    </xf>
    <xf numFmtId="2" fontId="7" fillId="2" borderId="4" xfId="0" applyNumberFormat="1" applyFont="1" applyFill="1" applyBorder="1" applyAlignment="1">
      <alignment horizontal="right"/>
    </xf>
    <xf numFmtId="3" fontId="7" fillId="2" borderId="4" xfId="1" applyNumberFormat="1" applyFont="1" applyFill="1" applyBorder="1" applyAlignment="1">
      <alignment horizontal="right" vertical="top"/>
    </xf>
    <xf numFmtId="3" fontId="7" fillId="2" borderId="9" xfId="1" applyNumberFormat="1" applyFont="1" applyFill="1" applyBorder="1" applyAlignment="1">
      <alignment horizontal="right" vertical="top"/>
    </xf>
    <xf numFmtId="3" fontId="3" fillId="2" borderId="9" xfId="0" applyNumberFormat="1" applyFont="1" applyFill="1" applyBorder="1"/>
    <xf numFmtId="165" fontId="7" fillId="2" borderId="2" xfId="1" applyNumberFormat="1" applyFont="1" applyFill="1" applyBorder="1" applyAlignment="1">
      <alignment horizontal="center"/>
    </xf>
    <xf numFmtId="2" fontId="7" fillId="2" borderId="2" xfId="0" applyNumberFormat="1" applyFont="1" applyFill="1" applyBorder="1" applyAlignment="1">
      <alignment horizontal="right"/>
    </xf>
    <xf numFmtId="165" fontId="7" fillId="2" borderId="6" xfId="1" applyNumberFormat="1" applyFont="1" applyFill="1" applyBorder="1" applyAlignment="1">
      <alignment horizontal="center"/>
    </xf>
    <xf numFmtId="165" fontId="7" fillId="2" borderId="4" xfId="1" applyNumberFormat="1" applyFont="1" applyFill="1" applyBorder="1" applyAlignment="1">
      <alignment horizontal="center"/>
    </xf>
    <xf numFmtId="165" fontId="7" fillId="2" borderId="9" xfId="1" applyNumberFormat="1" applyFont="1" applyFill="1" applyBorder="1" applyAlignment="1">
      <alignment horizontal="center"/>
    </xf>
    <xf numFmtId="1" fontId="7" fillId="2" borderId="9" xfId="5" applyNumberFormat="1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2" fontId="7" fillId="2" borderId="9" xfId="0" applyNumberFormat="1" applyFont="1" applyFill="1" applyBorder="1" applyAlignment="1">
      <alignment horizontal="right"/>
    </xf>
    <xf numFmtId="1" fontId="7" fillId="2" borderId="2" xfId="1" applyNumberFormat="1" applyFont="1" applyFill="1" applyBorder="1" applyAlignment="1">
      <alignment horizontal="center"/>
    </xf>
    <xf numFmtId="0" fontId="3" fillId="2" borderId="6" xfId="0" applyFont="1" applyFill="1" applyBorder="1"/>
    <xf numFmtId="1" fontId="7" fillId="2" borderId="5" xfId="1" applyNumberFormat="1" applyFont="1" applyFill="1" applyBorder="1" applyAlignment="1">
      <alignment horizontal="center"/>
    </xf>
    <xf numFmtId="2" fontId="7" fillId="2" borderId="5" xfId="0" applyNumberFormat="1" applyFont="1" applyFill="1" applyBorder="1" applyAlignment="1">
      <alignment horizontal="right"/>
    </xf>
    <xf numFmtId="1" fontId="7" fillId="2" borderId="9" xfId="1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center"/>
    </xf>
    <xf numFmtId="3" fontId="7" fillId="2" borderId="6" xfId="0" applyNumberFormat="1" applyFont="1" applyFill="1" applyBorder="1"/>
    <xf numFmtId="3" fontId="7" fillId="2" borderId="4" xfId="0" applyNumberFormat="1" applyFont="1" applyFill="1" applyBorder="1"/>
    <xf numFmtId="0" fontId="7" fillId="2" borderId="9" xfId="0" applyFont="1" applyFill="1" applyBorder="1"/>
    <xf numFmtId="0" fontId="7" fillId="2" borderId="9" xfId="0" applyFont="1" applyFill="1" applyBorder="1" applyAlignment="1">
      <alignment horizontal="center"/>
    </xf>
    <xf numFmtId="3" fontId="7" fillId="2" borderId="9" xfId="0" applyNumberFormat="1" applyFont="1" applyFill="1" applyBorder="1"/>
    <xf numFmtId="0" fontId="6" fillId="2" borderId="3" xfId="0" applyFont="1" applyFill="1" applyBorder="1" applyAlignment="1">
      <alignment horizontal="right"/>
    </xf>
    <xf numFmtId="3" fontId="7" fillId="2" borderId="4" xfId="0" applyNumberFormat="1" applyFont="1" applyFill="1" applyBorder="1" applyAlignment="1">
      <alignment horizontal="right"/>
    </xf>
    <xf numFmtId="3" fontId="7" fillId="2" borderId="5" xfId="0" applyNumberFormat="1" applyFont="1" applyFill="1" applyBorder="1" applyAlignment="1">
      <alignment horizontal="right"/>
    </xf>
    <xf numFmtId="3" fontId="7" fillId="2" borderId="9" xfId="0" applyNumberFormat="1" applyFont="1" applyFill="1" applyBorder="1" applyAlignment="1">
      <alignment horizontal="right"/>
    </xf>
    <xf numFmtId="3" fontId="7" fillId="0" borderId="5" xfId="1" applyNumberFormat="1" applyFont="1" applyFill="1" applyBorder="1" applyAlignment="1">
      <alignment horizontal="right" vertical="top"/>
    </xf>
    <xf numFmtId="3" fontId="7" fillId="0" borderId="7" xfId="1" applyNumberFormat="1" applyFont="1" applyFill="1" applyBorder="1" applyAlignment="1">
      <alignment horizontal="right" vertical="top"/>
    </xf>
    <xf numFmtId="0" fontId="6" fillId="2" borderId="3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/>
    </xf>
    <xf numFmtId="3" fontId="20" fillId="2" borderId="4" xfId="0" applyNumberFormat="1" applyFont="1" applyFill="1" applyBorder="1" applyAlignment="1">
      <alignment horizontal="right" vertical="center"/>
    </xf>
    <xf numFmtId="2" fontId="20" fillId="2" borderId="4" xfId="0" applyNumberFormat="1" applyFont="1" applyFill="1" applyBorder="1"/>
    <xf numFmtId="0" fontId="20" fillId="0" borderId="0" xfId="0" applyFont="1"/>
    <xf numFmtId="2" fontId="20" fillId="2" borderId="4" xfId="0" applyNumberFormat="1" applyFont="1" applyFill="1" applyBorder="1" applyAlignment="1">
      <alignment horizontal="right"/>
    </xf>
    <xf numFmtId="3" fontId="18" fillId="0" borderId="15" xfId="0" applyNumberFormat="1" applyFont="1" applyBorder="1"/>
    <xf numFmtId="49" fontId="7" fillId="2" borderId="5" xfId="1" applyNumberFormat="1" applyFont="1" applyFill="1" applyBorder="1" applyAlignment="1">
      <alignment horizontal="right" vertical="center"/>
    </xf>
    <xf numFmtId="0" fontId="5" fillId="0" borderId="12" xfId="0" applyFont="1" applyBorder="1" applyAlignment="1">
      <alignment horizontal="left" vertical="top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omma 4" xfId="4" xr:uid="{00000000-0005-0000-0000-000003000000}"/>
    <cellStyle name="Comma 5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Normal 4" xfId="8" xr:uid="{00000000-0005-0000-0000-000008000000}"/>
    <cellStyle name="Normal 5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1"/>
  <sheetViews>
    <sheetView tabSelected="1" topLeftCell="A16" workbookViewId="0">
      <selection activeCell="E35" sqref="E35"/>
    </sheetView>
  </sheetViews>
  <sheetFormatPr defaultRowHeight="15.75" x14ac:dyDescent="0.25"/>
  <cols>
    <col min="1" max="1" width="5.75" customWidth="1"/>
    <col min="2" max="2" width="61.625" bestFit="1" customWidth="1"/>
    <col min="3" max="3" width="11.75" customWidth="1"/>
    <col min="4" max="4" width="16.75" customWidth="1"/>
    <col min="5" max="5" width="16" customWidth="1"/>
    <col min="6" max="6" width="10.75" customWidth="1"/>
    <col min="7" max="7" width="17.125" customWidth="1"/>
    <col min="8" max="8" width="9.875" customWidth="1"/>
    <col min="9" max="9" width="11.625" customWidth="1"/>
    <col min="10" max="10" width="10.125" customWidth="1"/>
  </cols>
  <sheetData>
    <row r="2" spans="1:10" ht="18.75" x14ac:dyDescent="0.3">
      <c r="A2" s="107" t="s">
        <v>37</v>
      </c>
      <c r="B2" s="107"/>
      <c r="C2" s="1"/>
      <c r="D2" s="8"/>
      <c r="E2" s="2"/>
      <c r="F2" s="2"/>
      <c r="G2" s="11"/>
      <c r="H2" s="3"/>
    </row>
    <row r="3" spans="1:10" ht="18.75" x14ac:dyDescent="0.3">
      <c r="A3" s="107" t="s">
        <v>23</v>
      </c>
      <c r="B3" s="107"/>
      <c r="C3" s="6"/>
      <c r="D3" s="9"/>
      <c r="E3" s="6"/>
      <c r="F3" s="6"/>
      <c r="G3" s="7"/>
      <c r="H3" s="6"/>
    </row>
    <row r="4" spans="1:10" ht="18.75" x14ac:dyDescent="0.3">
      <c r="A4" s="107" t="s">
        <v>17</v>
      </c>
      <c r="B4" s="107"/>
      <c r="C4" s="6"/>
      <c r="D4" s="9"/>
      <c r="E4" s="6"/>
      <c r="F4" s="6"/>
      <c r="G4" s="7"/>
      <c r="H4" s="6"/>
    </row>
    <row r="5" spans="1:10" ht="18.75" x14ac:dyDescent="0.3">
      <c r="A5" s="12"/>
      <c r="B5" s="12"/>
      <c r="C5" s="6"/>
      <c r="D5" s="9"/>
      <c r="E5" s="6"/>
      <c r="F5" s="6"/>
      <c r="G5" s="7"/>
      <c r="H5" s="6"/>
    </row>
    <row r="6" spans="1:10" ht="18.75" x14ac:dyDescent="0.3">
      <c r="A6" s="105" t="s">
        <v>38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8.75" x14ac:dyDescent="0.3">
      <c r="A7" s="106" t="s">
        <v>57</v>
      </c>
      <c r="B7" s="106"/>
      <c r="C7" s="106"/>
      <c r="D7" s="106"/>
      <c r="E7" s="106"/>
      <c r="F7" s="106"/>
      <c r="G7" s="106"/>
      <c r="H7" s="106"/>
      <c r="I7" s="106"/>
      <c r="J7" s="106"/>
    </row>
    <row r="8" spans="1:10" ht="18.75" x14ac:dyDescent="0.3">
      <c r="A8" s="4"/>
      <c r="B8" s="4"/>
      <c r="C8" s="4"/>
      <c r="D8" s="10"/>
      <c r="E8" s="4"/>
      <c r="F8" s="4"/>
      <c r="G8" s="5"/>
      <c r="H8" s="4"/>
    </row>
    <row r="9" spans="1:10" ht="31.5" customHeight="1" x14ac:dyDescent="0.25">
      <c r="A9" s="103" t="s">
        <v>0</v>
      </c>
      <c r="B9" s="103" t="s">
        <v>1</v>
      </c>
      <c r="C9" s="103" t="s">
        <v>2</v>
      </c>
      <c r="D9" s="96" t="s">
        <v>58</v>
      </c>
      <c r="E9" s="96" t="s">
        <v>54</v>
      </c>
      <c r="F9" s="96" t="s">
        <v>35</v>
      </c>
      <c r="G9" s="98" t="s">
        <v>59</v>
      </c>
      <c r="H9" s="99"/>
      <c r="I9" s="98" t="s">
        <v>36</v>
      </c>
      <c r="J9" s="99"/>
    </row>
    <row r="10" spans="1:10" ht="26.25" customHeight="1" x14ac:dyDescent="0.25">
      <c r="A10" s="104"/>
      <c r="B10" s="104"/>
      <c r="C10" s="104"/>
      <c r="D10" s="97"/>
      <c r="E10" s="97"/>
      <c r="F10" s="97"/>
      <c r="G10" s="13" t="s">
        <v>15</v>
      </c>
      <c r="H10" s="14" t="s">
        <v>16</v>
      </c>
      <c r="I10" s="15" t="s">
        <v>15</v>
      </c>
      <c r="J10" s="15" t="s">
        <v>16</v>
      </c>
    </row>
    <row r="11" spans="1:10" ht="16.5" x14ac:dyDescent="0.25">
      <c r="A11" s="16"/>
      <c r="B11" s="16" t="s">
        <v>30</v>
      </c>
      <c r="C11" s="16"/>
      <c r="D11" s="17"/>
      <c r="E11" s="87"/>
      <c r="F11" s="17"/>
      <c r="G11" s="18"/>
      <c r="H11" s="19"/>
      <c r="I11" s="20"/>
      <c r="J11" s="20"/>
    </row>
    <row r="12" spans="1:10" ht="16.5" x14ac:dyDescent="0.25">
      <c r="A12" s="14" t="s">
        <v>3</v>
      </c>
      <c r="B12" s="21" t="s">
        <v>4</v>
      </c>
      <c r="C12" s="19"/>
      <c r="D12" s="19"/>
      <c r="E12" s="19"/>
      <c r="F12" s="19"/>
      <c r="G12" s="18"/>
      <c r="H12" s="22"/>
      <c r="I12" s="20"/>
      <c r="J12" s="20"/>
    </row>
    <row r="13" spans="1:10" ht="16.5" x14ac:dyDescent="0.25">
      <c r="A13" s="23">
        <v>1</v>
      </c>
      <c r="B13" s="24" t="s">
        <v>40</v>
      </c>
      <c r="C13" s="25" t="s">
        <v>5</v>
      </c>
      <c r="D13" s="26" t="s">
        <v>45</v>
      </c>
      <c r="E13" s="26" t="s">
        <v>45</v>
      </c>
      <c r="F13" s="27">
        <v>11000</v>
      </c>
      <c r="G13" s="28">
        <v>0</v>
      </c>
      <c r="H13" s="29">
        <f>G13/11000*100</f>
        <v>0</v>
      </c>
      <c r="I13" s="30">
        <f>11500-11000</f>
        <v>500</v>
      </c>
      <c r="J13" s="31">
        <v>0</v>
      </c>
    </row>
    <row r="14" spans="1:10" ht="16.5" x14ac:dyDescent="0.25">
      <c r="A14" s="32">
        <v>2</v>
      </c>
      <c r="B14" s="33" t="s">
        <v>51</v>
      </c>
      <c r="C14" s="32" t="s">
        <v>5</v>
      </c>
      <c r="D14" s="26">
        <v>22400</v>
      </c>
      <c r="E14" s="26">
        <v>22400</v>
      </c>
      <c r="F14" s="34">
        <v>17400</v>
      </c>
      <c r="G14" s="28">
        <f>D14-E14</f>
        <v>0</v>
      </c>
      <c r="H14" s="29">
        <f>(D14-E14)/E14*100</f>
        <v>0</v>
      </c>
      <c r="I14" s="30">
        <f>D14-F14</f>
        <v>5000</v>
      </c>
      <c r="J14" s="35">
        <f t="shared" ref="J14:J25" si="0">(I14/D14)*100</f>
        <v>22.321428571428573</v>
      </c>
    </row>
    <row r="15" spans="1:10" ht="16.5" x14ac:dyDescent="0.25">
      <c r="A15" s="25">
        <v>3</v>
      </c>
      <c r="B15" s="36" t="s">
        <v>34</v>
      </c>
      <c r="C15" s="25" t="s">
        <v>5</v>
      </c>
      <c r="D15" s="26">
        <v>55000</v>
      </c>
      <c r="E15" s="26">
        <v>55000</v>
      </c>
      <c r="F15" s="26"/>
      <c r="G15" s="28">
        <f>D15-E15</f>
        <v>0</v>
      </c>
      <c r="H15" s="29">
        <f>(D15-E15)/E15*100</f>
        <v>0</v>
      </c>
      <c r="I15" s="30">
        <v>0</v>
      </c>
      <c r="J15" s="35">
        <f t="shared" si="0"/>
        <v>0</v>
      </c>
    </row>
    <row r="16" spans="1:10" ht="16.5" x14ac:dyDescent="0.25">
      <c r="A16" s="37"/>
      <c r="B16" s="36" t="s">
        <v>39</v>
      </c>
      <c r="C16" s="25" t="s">
        <v>5</v>
      </c>
      <c r="D16" s="26" t="s">
        <v>55</v>
      </c>
      <c r="E16" s="26" t="s">
        <v>53</v>
      </c>
      <c r="F16" s="26"/>
      <c r="G16" s="94" t="s">
        <v>56</v>
      </c>
      <c r="H16" s="29">
        <f>(50000-51000)/51000*100</f>
        <v>-1.9607843137254901</v>
      </c>
      <c r="I16" s="30">
        <f>74000-60000</f>
        <v>14000</v>
      </c>
      <c r="J16" s="35">
        <f>(I16/60000)*100</f>
        <v>23.333333333333332</v>
      </c>
    </row>
    <row r="17" spans="1:10" s="91" customFormat="1" ht="16.5" x14ac:dyDescent="0.25">
      <c r="A17" s="88"/>
      <c r="B17" s="38" t="s">
        <v>52</v>
      </c>
      <c r="C17" s="25" t="s">
        <v>5</v>
      </c>
      <c r="D17" s="26">
        <v>135000</v>
      </c>
      <c r="E17" s="26">
        <v>135000</v>
      </c>
      <c r="F17" s="26"/>
      <c r="G17" s="28">
        <v>0</v>
      </c>
      <c r="H17" s="40">
        <v>0</v>
      </c>
      <c r="I17" s="89"/>
      <c r="J17" s="90"/>
    </row>
    <row r="18" spans="1:10" ht="16.5" x14ac:dyDescent="0.25">
      <c r="A18" s="37"/>
      <c r="B18" s="38" t="s">
        <v>33</v>
      </c>
      <c r="C18" s="25" t="s">
        <v>5</v>
      </c>
      <c r="D18" s="26">
        <v>159000</v>
      </c>
      <c r="E18" s="26">
        <v>159000</v>
      </c>
      <c r="F18" s="26" t="s">
        <v>32</v>
      </c>
      <c r="G18" s="28">
        <f>D18-E18</f>
        <v>0</v>
      </c>
      <c r="H18" s="40">
        <f>G18/E18*100</f>
        <v>0</v>
      </c>
      <c r="I18" s="41" t="s">
        <v>32</v>
      </c>
      <c r="J18" s="42" t="s">
        <v>32</v>
      </c>
    </row>
    <row r="19" spans="1:10" s="91" customFormat="1" ht="16.5" x14ac:dyDescent="0.25">
      <c r="A19" s="88"/>
      <c r="B19" s="33" t="s">
        <v>50</v>
      </c>
      <c r="C19" s="25" t="s">
        <v>5</v>
      </c>
      <c r="D19" s="26">
        <v>162000</v>
      </c>
      <c r="E19" s="26">
        <v>162000</v>
      </c>
      <c r="F19" s="26"/>
      <c r="G19" s="28">
        <f t="shared" ref="G19:G25" si="1">D19-E19</f>
        <v>0</v>
      </c>
      <c r="H19" s="40">
        <v>0</v>
      </c>
      <c r="I19" s="89"/>
      <c r="J19" s="92"/>
    </row>
    <row r="20" spans="1:10" ht="47.25" customHeight="1" x14ac:dyDescent="0.25">
      <c r="A20" s="23">
        <v>4</v>
      </c>
      <c r="B20" s="43" t="s">
        <v>41</v>
      </c>
      <c r="C20" s="23" t="s">
        <v>5</v>
      </c>
      <c r="D20" s="26">
        <v>11300</v>
      </c>
      <c r="E20" s="26">
        <v>11300</v>
      </c>
      <c r="F20" s="26">
        <v>7500</v>
      </c>
      <c r="G20" s="28">
        <f>D20-E20</f>
        <v>0</v>
      </c>
      <c r="H20" s="40">
        <f t="shared" ref="H20:H25" si="2">(D20-E20)/E20*100</f>
        <v>0</v>
      </c>
      <c r="I20" s="39">
        <f t="shared" ref="I20:I25" si="3">D20-F20</f>
        <v>3800</v>
      </c>
      <c r="J20" s="35">
        <f t="shared" si="0"/>
        <v>33.628318584070797</v>
      </c>
    </row>
    <row r="21" spans="1:10" ht="55.5" customHeight="1" x14ac:dyDescent="0.25">
      <c r="A21" s="23">
        <v>5</v>
      </c>
      <c r="B21" s="44" t="s">
        <v>42</v>
      </c>
      <c r="C21" s="23" t="s">
        <v>5</v>
      </c>
      <c r="D21" s="26">
        <v>15400</v>
      </c>
      <c r="E21" s="26">
        <v>15400</v>
      </c>
      <c r="F21" s="26">
        <v>14000</v>
      </c>
      <c r="G21" s="28">
        <f t="shared" si="1"/>
        <v>0</v>
      </c>
      <c r="H21" s="40">
        <f>(D21-E21)/E21*100</f>
        <v>0</v>
      </c>
      <c r="I21" s="39">
        <f t="shared" si="3"/>
        <v>1400</v>
      </c>
      <c r="J21" s="35">
        <f t="shared" si="0"/>
        <v>9.0909090909090917</v>
      </c>
    </row>
    <row r="22" spans="1:10" ht="36.75" customHeight="1" x14ac:dyDescent="0.25">
      <c r="A22" s="23">
        <v>6</v>
      </c>
      <c r="B22" s="44" t="s">
        <v>43</v>
      </c>
      <c r="C22" s="23" t="s">
        <v>5</v>
      </c>
      <c r="D22" s="26">
        <v>14500</v>
      </c>
      <c r="E22" s="26">
        <v>14500</v>
      </c>
      <c r="F22" s="26">
        <v>11000</v>
      </c>
      <c r="G22" s="28">
        <f t="shared" si="1"/>
        <v>0</v>
      </c>
      <c r="H22" s="40">
        <f t="shared" si="2"/>
        <v>0</v>
      </c>
      <c r="I22" s="39">
        <f t="shared" si="3"/>
        <v>3500</v>
      </c>
      <c r="J22" s="35">
        <f t="shared" si="0"/>
        <v>24.137931034482758</v>
      </c>
    </row>
    <row r="23" spans="1:10" ht="16.5" x14ac:dyDescent="0.25">
      <c r="A23" s="23">
        <v>7</v>
      </c>
      <c r="B23" s="38" t="s">
        <v>48</v>
      </c>
      <c r="C23" s="23" t="s">
        <v>6</v>
      </c>
      <c r="D23" s="26">
        <v>84000</v>
      </c>
      <c r="E23" s="26">
        <v>84000</v>
      </c>
      <c r="F23" s="26">
        <v>85000</v>
      </c>
      <c r="G23" s="28">
        <f t="shared" si="1"/>
        <v>0</v>
      </c>
      <c r="H23" s="40">
        <f t="shared" si="2"/>
        <v>0</v>
      </c>
      <c r="I23" s="39">
        <f t="shared" si="3"/>
        <v>-1000</v>
      </c>
      <c r="J23" s="35">
        <f t="shared" si="0"/>
        <v>-1.1904761904761905</v>
      </c>
    </row>
    <row r="24" spans="1:10" ht="16.5" x14ac:dyDescent="0.25">
      <c r="A24" s="23">
        <v>8</v>
      </c>
      <c r="B24" s="38" t="s">
        <v>49</v>
      </c>
      <c r="C24" s="23" t="s">
        <v>6</v>
      </c>
      <c r="D24" s="26">
        <v>75000</v>
      </c>
      <c r="E24" s="26">
        <v>75000</v>
      </c>
      <c r="F24" s="26">
        <v>78000</v>
      </c>
      <c r="G24" s="28">
        <f t="shared" si="1"/>
        <v>0</v>
      </c>
      <c r="H24" s="40">
        <f t="shared" si="2"/>
        <v>0</v>
      </c>
      <c r="I24" s="39">
        <f t="shared" si="3"/>
        <v>-3000</v>
      </c>
      <c r="J24" s="35">
        <f t="shared" si="0"/>
        <v>-4</v>
      </c>
    </row>
    <row r="25" spans="1:10" ht="16.5" x14ac:dyDescent="0.25">
      <c r="A25" s="45">
        <v>9</v>
      </c>
      <c r="B25" s="36" t="s">
        <v>47</v>
      </c>
      <c r="C25" s="45" t="s">
        <v>5</v>
      </c>
      <c r="D25" s="46">
        <v>16800</v>
      </c>
      <c r="E25" s="46">
        <v>16800</v>
      </c>
      <c r="F25" s="46">
        <v>15900</v>
      </c>
      <c r="G25" s="28">
        <f t="shared" si="1"/>
        <v>0</v>
      </c>
      <c r="H25" s="47">
        <f t="shared" si="2"/>
        <v>0</v>
      </c>
      <c r="I25" s="39">
        <f t="shared" si="3"/>
        <v>900</v>
      </c>
      <c r="J25" s="48">
        <f t="shared" si="0"/>
        <v>5.3571428571428568</v>
      </c>
    </row>
    <row r="26" spans="1:10" ht="16.5" x14ac:dyDescent="0.25">
      <c r="A26" s="19" t="s">
        <v>7</v>
      </c>
      <c r="B26" s="49" t="s">
        <v>26</v>
      </c>
      <c r="C26" s="50"/>
      <c r="D26" s="51"/>
      <c r="E26" s="51"/>
      <c r="F26" s="51"/>
      <c r="G26" s="52"/>
      <c r="H26" s="53"/>
      <c r="I26" s="20"/>
      <c r="J26" s="20"/>
    </row>
    <row r="27" spans="1:10" ht="16.5" x14ac:dyDescent="0.25">
      <c r="A27" s="54"/>
      <c r="B27" s="33" t="s">
        <v>31</v>
      </c>
      <c r="C27" s="32" t="s">
        <v>20</v>
      </c>
      <c r="D27" s="85">
        <f>353000+27500+18000+5000-20500-19000+14000+30000+12000+2500</f>
        <v>422500</v>
      </c>
      <c r="E27" s="85">
        <f>353000+27500+18000+5000-20500-19000+14000+30000+12000+2500</f>
        <v>422500</v>
      </c>
      <c r="F27" s="55">
        <v>362000</v>
      </c>
      <c r="G27" s="56">
        <f>D27-E27</f>
        <v>0</v>
      </c>
      <c r="H27" s="57">
        <f>(D27-E27)/E27*100</f>
        <v>0</v>
      </c>
      <c r="I27" s="30">
        <f>D27-F27</f>
        <v>60500</v>
      </c>
      <c r="J27" s="31">
        <f>(I27/D27)*100</f>
        <v>14.319526627218934</v>
      </c>
    </row>
    <row r="28" spans="1:10" ht="16.5" x14ac:dyDescent="0.25">
      <c r="A28" s="54"/>
      <c r="B28" s="36" t="s">
        <v>24</v>
      </c>
      <c r="C28" s="32" t="s">
        <v>20</v>
      </c>
      <c r="D28" s="86">
        <f>312000+27500+18000+5000-20500-19000+14000+30000+12000+2500</f>
        <v>381500</v>
      </c>
      <c r="E28" s="86">
        <f>312000+27500+18000+5000-20500-19000+14000+30000+12000+2500</f>
        <v>381500</v>
      </c>
      <c r="F28" s="58">
        <v>320000</v>
      </c>
      <c r="G28" s="56">
        <f>D28-E28</f>
        <v>0</v>
      </c>
      <c r="H28" s="57">
        <f>(D28-E28)/E28*100</f>
        <v>0</v>
      </c>
      <c r="I28" s="39">
        <f>D28-F28</f>
        <v>61500</v>
      </c>
      <c r="J28" s="35">
        <f>(I28/D28)*100</f>
        <v>16.120576671035387</v>
      </c>
    </row>
    <row r="29" spans="1:10" ht="16.5" x14ac:dyDescent="0.25">
      <c r="A29" s="54"/>
      <c r="B29" s="36" t="s">
        <v>25</v>
      </c>
      <c r="C29" s="32" t="s">
        <v>20</v>
      </c>
      <c r="D29" s="86">
        <f>312000+27500+18000+5000-20500-19000+14000+30000+12000+2500</f>
        <v>381500</v>
      </c>
      <c r="E29" s="86">
        <f>312000+27500+18000+5000-20500-19000+14000+30000+12000+2500</f>
        <v>381500</v>
      </c>
      <c r="F29" s="59">
        <v>320000</v>
      </c>
      <c r="G29" s="56">
        <f>D29-E29</f>
        <v>0</v>
      </c>
      <c r="H29" s="57">
        <f>(D29-E29)/E29*100</f>
        <v>0</v>
      </c>
      <c r="I29" s="60">
        <f>D29-F29</f>
        <v>61500</v>
      </c>
      <c r="J29" s="48">
        <f>(I29/D29)*100</f>
        <v>16.120576671035387</v>
      </c>
    </row>
    <row r="30" spans="1:10" ht="16.5" x14ac:dyDescent="0.25">
      <c r="A30" s="14" t="s">
        <v>8</v>
      </c>
      <c r="B30" s="21" t="s">
        <v>46</v>
      </c>
      <c r="C30" s="19"/>
      <c r="D30" s="74"/>
      <c r="E30" s="74"/>
      <c r="F30" s="74"/>
      <c r="G30" s="61"/>
      <c r="H30" s="62"/>
      <c r="I30" s="20"/>
      <c r="J30" s="20"/>
    </row>
    <row r="31" spans="1:10" ht="16.5" x14ac:dyDescent="0.25">
      <c r="A31" s="100"/>
      <c r="B31" s="33" t="s">
        <v>29</v>
      </c>
      <c r="C31" s="75" t="s">
        <v>12</v>
      </c>
      <c r="D31" s="93">
        <v>21590</v>
      </c>
      <c r="E31" s="93">
        <v>21590</v>
      </c>
      <c r="F31" s="76">
        <v>21210</v>
      </c>
      <c r="G31" s="63">
        <f>D31-E31</f>
        <v>0</v>
      </c>
      <c r="H31" s="57">
        <f>(D31-E31)/E31*100</f>
        <v>0</v>
      </c>
      <c r="I31" s="30">
        <f>D31-F31</f>
        <v>380</v>
      </c>
      <c r="J31" s="31">
        <f>(I31/D31)*100</f>
        <v>1.760074108383511</v>
      </c>
    </row>
    <row r="32" spans="1:10" ht="16.5" x14ac:dyDescent="0.25">
      <c r="A32" s="101"/>
      <c r="B32" s="38" t="s">
        <v>27</v>
      </c>
      <c r="C32" s="25" t="s">
        <v>12</v>
      </c>
      <c r="D32" s="93">
        <v>20340</v>
      </c>
      <c r="E32" s="93">
        <v>20340</v>
      </c>
      <c r="F32" s="77">
        <v>20210</v>
      </c>
      <c r="G32" s="64">
        <f>D32-E32</f>
        <v>0</v>
      </c>
      <c r="H32" s="57">
        <f>(D32-E32)/E32*100</f>
        <v>0</v>
      </c>
      <c r="I32" s="39">
        <f>D32-F32</f>
        <v>130</v>
      </c>
      <c r="J32" s="35">
        <f>(I32/D32)*100</f>
        <v>0.63913470993117005</v>
      </c>
    </row>
    <row r="33" spans="1:10" ht="16.5" x14ac:dyDescent="0.25">
      <c r="A33" s="101"/>
      <c r="B33" s="38" t="s">
        <v>44</v>
      </c>
      <c r="C33" s="25" t="s">
        <v>12</v>
      </c>
      <c r="D33" s="93">
        <v>16570</v>
      </c>
      <c r="E33" s="93">
        <v>16570</v>
      </c>
      <c r="F33" s="77">
        <v>17390</v>
      </c>
      <c r="G33" s="64">
        <f>D33-E33</f>
        <v>0</v>
      </c>
      <c r="H33" s="57">
        <f>(D33-E33)/E33*100</f>
        <v>0</v>
      </c>
      <c r="I33" s="39">
        <f>D33-F33</f>
        <v>-820</v>
      </c>
      <c r="J33" s="35">
        <f>(I33/D33)*100</f>
        <v>-4.9487024743512373</v>
      </c>
    </row>
    <row r="34" spans="1:10" ht="16.5" x14ac:dyDescent="0.25">
      <c r="A34" s="102"/>
      <c r="B34" s="78" t="s">
        <v>28</v>
      </c>
      <c r="C34" s="79" t="s">
        <v>12</v>
      </c>
      <c r="D34" s="93">
        <v>15380</v>
      </c>
      <c r="E34" s="93">
        <v>15380</v>
      </c>
      <c r="F34" s="80">
        <v>16620</v>
      </c>
      <c r="G34" s="65">
        <f>D34-E34</f>
        <v>0</v>
      </c>
      <c r="H34" s="57">
        <f>(D34-E34)/E34*100</f>
        <v>0</v>
      </c>
      <c r="I34" s="60">
        <f>D34-F34</f>
        <v>-1240</v>
      </c>
      <c r="J34" s="48">
        <f>(I34/D34)*100</f>
        <v>-8.062418725617686</v>
      </c>
    </row>
    <row r="35" spans="1:10" ht="16.5" x14ac:dyDescent="0.25">
      <c r="A35" s="14" t="s">
        <v>11</v>
      </c>
      <c r="B35" s="21" t="s">
        <v>22</v>
      </c>
      <c r="C35" s="19"/>
      <c r="D35" s="74"/>
      <c r="E35" s="74"/>
      <c r="F35" s="81"/>
      <c r="G35" s="66"/>
      <c r="H35" s="62"/>
      <c r="I35" s="20"/>
      <c r="J35" s="20"/>
    </row>
    <row r="36" spans="1:10" ht="16.5" x14ac:dyDescent="0.25">
      <c r="A36" s="101"/>
      <c r="B36" s="38" t="s">
        <v>9</v>
      </c>
      <c r="C36" s="25" t="s">
        <v>13</v>
      </c>
      <c r="D36" s="77">
        <v>5655000</v>
      </c>
      <c r="E36" s="77">
        <v>5675000</v>
      </c>
      <c r="F36" s="77">
        <v>3720000</v>
      </c>
      <c r="G36" s="67">
        <f>D36-E36</f>
        <v>-20000</v>
      </c>
      <c r="H36" s="57">
        <f>(D36-E36)/E36*100</f>
        <v>-0.3524229074889868</v>
      </c>
      <c r="I36" s="30">
        <f>D36-F36</f>
        <v>1935000</v>
      </c>
      <c r="J36" s="31">
        <f>(I36/D36)*100</f>
        <v>34.217506631299734</v>
      </c>
    </row>
    <row r="37" spans="1:10" ht="16.5" x14ac:dyDescent="0.25">
      <c r="A37" s="102"/>
      <c r="B37" s="38" t="s">
        <v>10</v>
      </c>
      <c r="C37" s="25" t="s">
        <v>13</v>
      </c>
      <c r="D37" s="77">
        <v>5705000</v>
      </c>
      <c r="E37" s="77">
        <v>5725000</v>
      </c>
      <c r="F37" s="77">
        <v>3740000</v>
      </c>
      <c r="G37" s="67">
        <f>D37-E37</f>
        <v>-20000</v>
      </c>
      <c r="H37" s="68">
        <f>(D37-E37)/E37*100</f>
        <v>-0.34934497816593885</v>
      </c>
      <c r="I37" s="60">
        <f>D37-F37</f>
        <v>1965000</v>
      </c>
      <c r="J37" s="48">
        <f>(I37/D37)*100</f>
        <v>34.443470639789659</v>
      </c>
    </row>
    <row r="38" spans="1:10" ht="16.5" x14ac:dyDescent="0.25">
      <c r="A38" s="14" t="s">
        <v>21</v>
      </c>
      <c r="B38" s="21" t="s">
        <v>19</v>
      </c>
      <c r="C38" s="19"/>
      <c r="D38" s="74"/>
      <c r="E38" s="74"/>
      <c r="F38" s="74"/>
      <c r="G38" s="69"/>
      <c r="H38" s="62"/>
      <c r="I38" s="30"/>
      <c r="J38" s="70"/>
    </row>
    <row r="39" spans="1:10" ht="16.5" x14ac:dyDescent="0.25">
      <c r="A39" s="101"/>
      <c r="B39" s="38" t="s">
        <v>18</v>
      </c>
      <c r="C39" s="25" t="s">
        <v>14</v>
      </c>
      <c r="D39" s="82">
        <v>22630</v>
      </c>
      <c r="E39" s="82">
        <v>22630</v>
      </c>
      <c r="F39" s="83">
        <v>23260</v>
      </c>
      <c r="G39" s="71">
        <f>D39-E39</f>
        <v>0</v>
      </c>
      <c r="H39" s="72">
        <f>(D39-E39)/E39*100</f>
        <v>0</v>
      </c>
      <c r="I39" s="30">
        <f>D39-F39</f>
        <v>-630</v>
      </c>
      <c r="J39" s="31">
        <f>(I39/D39)*100</f>
        <v>-2.7839151568714096</v>
      </c>
    </row>
    <row r="40" spans="1:10" ht="16.5" x14ac:dyDescent="0.25">
      <c r="A40" s="102"/>
      <c r="B40" s="78" t="s">
        <v>10</v>
      </c>
      <c r="C40" s="79" t="s">
        <v>14</v>
      </c>
      <c r="D40" s="84">
        <v>22860</v>
      </c>
      <c r="E40" s="84">
        <v>22860</v>
      </c>
      <c r="F40" s="84">
        <v>23380</v>
      </c>
      <c r="G40" s="73">
        <f>D40-E40</f>
        <v>0</v>
      </c>
      <c r="H40" s="68">
        <f>(D40-E40)/E40*100</f>
        <v>0</v>
      </c>
      <c r="I40" s="60">
        <f>D40-F40</f>
        <v>-520</v>
      </c>
      <c r="J40" s="48">
        <f>(I40/D40)*100</f>
        <v>-2.2747156605424323</v>
      </c>
    </row>
    <row r="41" spans="1:10" ht="48" customHeight="1" x14ac:dyDescent="0.25">
      <c r="A41" s="95" t="s">
        <v>60</v>
      </c>
      <c r="B41" s="95"/>
      <c r="C41" s="95"/>
      <c r="D41" s="95"/>
      <c r="E41" s="95"/>
      <c r="F41" s="95"/>
      <c r="G41" s="95"/>
      <c r="H41" s="95"/>
      <c r="I41" s="95"/>
      <c r="J41" s="95"/>
    </row>
  </sheetData>
  <sheetProtection formatColumns="0"/>
  <mergeCells count="17">
    <mergeCell ref="A6:J6"/>
    <mergeCell ref="A7:J7"/>
    <mergeCell ref="E9:E10"/>
    <mergeCell ref="A2:B2"/>
    <mergeCell ref="A3:B3"/>
    <mergeCell ref="A4:B4"/>
    <mergeCell ref="C9:C10"/>
    <mergeCell ref="A41:J41"/>
    <mergeCell ref="F9:F10"/>
    <mergeCell ref="G9:H9"/>
    <mergeCell ref="I9:J9"/>
    <mergeCell ref="A31:A34"/>
    <mergeCell ref="A36:A37"/>
    <mergeCell ref="A39:A40"/>
    <mergeCell ref="A9:A10"/>
    <mergeCell ref="B9:B10"/>
    <mergeCell ref="D9:D10"/>
  </mergeCells>
  <phoneticPr fontId="17" type="noConversion"/>
  <pageMargins left="0.7" right="0.7" top="0.75" bottom="0.75" header="0.3" footer="0.3"/>
  <pageSetup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giacathitruong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STM</dc:creator>
  <cp:lastModifiedBy>ASUS X407U</cp:lastModifiedBy>
  <cp:lastPrinted>2020-12-14T03:42:14Z</cp:lastPrinted>
  <dcterms:created xsi:type="dcterms:W3CDTF">2010-02-22T07:51:58Z</dcterms:created>
  <dcterms:modified xsi:type="dcterms:W3CDTF">2021-09-24T09:07:43Z</dcterms:modified>
</cp:coreProperties>
</file>